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7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17" i="1" s="1"/>
  <c r="J10" i="1"/>
  <c r="H8" i="1"/>
  <c r="G21" i="1" l="1"/>
  <c r="I21" i="1" s="1"/>
  <c r="G28" i="1"/>
  <c r="G26" i="1"/>
  <c r="G24" i="1"/>
  <c r="I24" i="1" s="1"/>
  <c r="G22" i="1"/>
  <c r="G20" i="1"/>
  <c r="G18" i="1"/>
  <c r="G23" i="1"/>
  <c r="I23" i="1" s="1"/>
  <c r="G27" i="1"/>
  <c r="I27" i="1" s="1"/>
  <c r="G25" i="1"/>
  <c r="G19" i="1"/>
  <c r="I19" i="1" s="1"/>
  <c r="I22" i="1" l="1"/>
  <c r="H12" i="1"/>
  <c r="J13" i="1"/>
  <c r="I18" i="1"/>
  <c r="H10" i="1"/>
  <c r="J11" i="1"/>
  <c r="I26" i="1"/>
  <c r="J14" i="1"/>
  <c r="I25" i="1"/>
  <c r="H13" i="1"/>
  <c r="I20" i="1"/>
  <c r="J12" i="1"/>
  <c r="H11" i="1"/>
  <c r="I28" i="1"/>
  <c r="H14" i="1"/>
</calcChain>
</file>

<file path=xl/sharedStrings.xml><?xml version="1.0" encoding="utf-8"?>
<sst xmlns="http://schemas.openxmlformats.org/spreadsheetml/2006/main" count="39" uniqueCount="31">
  <si>
    <t>Karvonen Method</t>
  </si>
  <si>
    <t>A.  Enter maximum heart rate</t>
  </si>
  <si>
    <t>B.  Enter average morning resting heart rate</t>
  </si>
  <si>
    <t>How Hard Does It Feel?</t>
  </si>
  <si>
    <t>►</t>
  </si>
  <si>
    <t>-</t>
  </si>
  <si>
    <t>Percent of Max</t>
  </si>
  <si>
    <t>Calculation</t>
  </si>
  <si>
    <t>Heart Rate beats/min</t>
  </si>
  <si>
    <t>In 15 seconds</t>
  </si>
  <si>
    <t>A</t>
  </si>
  <si>
    <t>(Range x.92) + B</t>
  </si>
  <si>
    <t>(Range x.90) + B</t>
  </si>
  <si>
    <t>(Range x.87) + B</t>
  </si>
  <si>
    <t>(Range x.85) + B</t>
  </si>
  <si>
    <t>(Range x.80) + B</t>
  </si>
  <si>
    <t>(Range x.75) + B</t>
  </si>
  <si>
    <t>(Range x.70) + B</t>
  </si>
  <si>
    <t>(Range x.65) + B</t>
  </si>
  <si>
    <t>(Range x.60) + B</t>
  </si>
  <si>
    <t>(Range x.55) + B</t>
  </si>
  <si>
    <t>(Range x.50) + B</t>
  </si>
  <si>
    <t>More info on the KARVONEN METHOD of heart rate calculations</t>
  </si>
  <si>
    <t>Triathlon: Heart Rate Training Intensity</t>
  </si>
  <si>
    <r>
      <t xml:space="preserve">ZONE 5: 92%-100% All out MAX!  Could only hold for a few moments.                                                                               </t>
    </r>
    <r>
      <rPr>
        <u/>
        <sz val="12"/>
        <rFont val="Arial"/>
        <family val="2"/>
      </rPr>
      <t>Nothing but wheezing</t>
    </r>
  </si>
  <si>
    <r>
      <t xml:space="preserve">ZONE 4: 87%-92% Slight Discomfort, could hold for 10 minutes.                                                                                  </t>
    </r>
    <r>
      <rPr>
        <u/>
        <sz val="12"/>
        <rFont val="Arial"/>
        <family val="2"/>
      </rPr>
      <t>Down to basic Grunts</t>
    </r>
  </si>
  <si>
    <r>
      <t xml:space="preserve">ZONE 2: 65%-80% Feels like you could "go all day" pace.                                                                                       </t>
    </r>
    <r>
      <rPr>
        <u/>
        <sz val="12"/>
        <rFont val="Arial"/>
        <family val="2"/>
      </rPr>
      <t>Conversations shorter but comfortable</t>
    </r>
  </si>
  <si>
    <r>
      <t xml:space="preserve">ZONE 1: 50%-60% Warm Up and Recovery pace.                                                                                                       </t>
    </r>
    <r>
      <rPr>
        <u/>
        <sz val="12"/>
        <rFont val="Arial"/>
        <family val="2"/>
      </rPr>
      <t>Talking is Easy.</t>
    </r>
  </si>
  <si>
    <r>
      <t xml:space="preserve">ZONE 3: 80%-87% Race Pace - Minimal Talking.                                                                                                       </t>
    </r>
    <r>
      <rPr>
        <u/>
        <sz val="12"/>
        <rFont val="Arial"/>
        <family val="2"/>
      </rPr>
      <t>1-2 word sentences</t>
    </r>
  </si>
  <si>
    <r>
      <t xml:space="preserve">C.  B minus A to get </t>
    </r>
    <r>
      <rPr>
        <b/>
        <sz val="11"/>
        <rFont val="Arial"/>
        <family val="2"/>
      </rPr>
      <t>Range</t>
    </r>
  </si>
  <si>
    <t>Use your heart rate results from your most recent Time Trial or Threshold Test to calculate your current training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</si>
</sst>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u/>
      <sz val="10"/>
      <color indexed="12"/>
      <name val="Arial"/>
    </font>
    <font>
      <sz val="9"/>
      <name val="Arial"/>
      <family val="2"/>
    </font>
    <font>
      <sz val="10"/>
      <name val="Arial Unicode MS"/>
      <family val="2"/>
    </font>
    <font>
      <sz val="1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u/>
      <sz val="16"/>
      <name val="Arial"/>
      <family val="2"/>
    </font>
    <font>
      <u/>
      <sz val="16"/>
      <name val="Arial"/>
      <family val="2"/>
    </font>
    <font>
      <u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9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" fontId="0" fillId="2" borderId="0" xfId="0" applyNumberFormat="1" applyFill="1"/>
    <xf numFmtId="9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" fontId="0" fillId="3" borderId="0" xfId="0" applyNumberFormat="1" applyFill="1"/>
    <xf numFmtId="9" fontId="1" fillId="4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1" fontId="0" fillId="4" borderId="0" xfId="0" applyNumberFormat="1" applyFill="1"/>
    <xf numFmtId="9" fontId="1" fillId="5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1" fontId="0" fillId="5" borderId="0" xfId="0" applyNumberFormat="1" applyFill="1"/>
    <xf numFmtId="9" fontId="1" fillId="6" borderId="0" xfId="0" applyNumberFormat="1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1" fontId="0" fillId="6" borderId="0" xfId="0" applyNumberFormat="1" applyFill="1"/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/>
    <xf numFmtId="0" fontId="3" fillId="0" borderId="0" xfId="0" applyFont="1"/>
    <xf numFmtId="1" fontId="14" fillId="2" borderId="0" xfId="0" applyNumberFormat="1" applyFont="1" applyFill="1" applyAlignment="1">
      <alignment horizontal="right" vertical="center"/>
    </xf>
    <xf numFmtId="0" fontId="12" fillId="2" borderId="0" xfId="0" quotePrefix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left" vertical="center"/>
    </xf>
    <xf numFmtId="1" fontId="14" fillId="3" borderId="0" xfId="0" applyNumberFormat="1" applyFont="1" applyFill="1" applyAlignment="1">
      <alignment horizontal="right" vertical="center"/>
    </xf>
    <xf numFmtId="0" fontId="12" fillId="3" borderId="0" xfId="0" quotePrefix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left" vertical="center"/>
    </xf>
    <xf numFmtId="1" fontId="14" fillId="4" borderId="0" xfId="0" applyNumberFormat="1" applyFont="1" applyFill="1" applyAlignment="1">
      <alignment horizontal="right" vertical="center"/>
    </xf>
    <xf numFmtId="0" fontId="12" fillId="4" borderId="0" xfId="0" quotePrefix="1" applyFont="1" applyFill="1" applyAlignment="1">
      <alignment horizontal="center" vertical="center"/>
    </xf>
    <xf numFmtId="1" fontId="14" fillId="4" borderId="0" xfId="0" applyNumberFormat="1" applyFont="1" applyFill="1" applyAlignment="1">
      <alignment horizontal="left" vertical="center"/>
    </xf>
    <xf numFmtId="1" fontId="14" fillId="5" borderId="0" xfId="0" applyNumberFormat="1" applyFont="1" applyFill="1" applyAlignment="1">
      <alignment horizontal="right" vertical="center"/>
    </xf>
    <xf numFmtId="0" fontId="12" fillId="5" borderId="0" xfId="0" quotePrefix="1" applyFont="1" applyFill="1" applyAlignment="1">
      <alignment horizontal="center" vertical="center"/>
    </xf>
    <xf numFmtId="1" fontId="14" fillId="5" borderId="0" xfId="0" applyNumberFormat="1" applyFont="1" applyFill="1" applyAlignment="1">
      <alignment horizontal="left" vertical="center"/>
    </xf>
    <xf numFmtId="1" fontId="14" fillId="6" borderId="0" xfId="0" applyNumberFormat="1" applyFont="1" applyFill="1" applyAlignment="1">
      <alignment horizontal="right" vertical="center"/>
    </xf>
    <xf numFmtId="0" fontId="12" fillId="6" borderId="0" xfId="0" quotePrefix="1" applyFont="1" applyFill="1" applyAlignment="1">
      <alignment horizontal="center" vertical="center"/>
    </xf>
    <xf numFmtId="1" fontId="14" fillId="6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/>
    </xf>
    <xf numFmtId="1" fontId="0" fillId="0" borderId="2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5" fillId="0" borderId="0" xfId="1" applyAlignment="1" applyProtection="1">
      <alignment horizontal="right" wrapText="1"/>
    </xf>
    <xf numFmtId="0" fontId="17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1696846</xdr:colOff>
      <xdr:row>5</xdr:row>
      <xdr:rowOff>79374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38446" cy="1323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com/search?hl=en&amp;ie=UTF-8&amp;oe=UTF-8&amp;q=Karvonen+Heart+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showRuler="0" view="pageLayout" zoomScale="75" zoomScaleNormal="100" zoomScalePageLayoutView="75" workbookViewId="0">
      <selection activeCell="H6" sqref="H6"/>
    </sheetView>
  </sheetViews>
  <sheetFormatPr defaultColWidth="0" defaultRowHeight="15" zeroHeight="1" x14ac:dyDescent="0.25"/>
  <cols>
    <col min="1" max="4" width="9.140625" customWidth="1"/>
    <col min="5" max="5" width="28.42578125" customWidth="1"/>
    <col min="6" max="6" width="17.28515625" bestFit="1" customWidth="1"/>
    <col min="7" max="7" width="22.140625" customWidth="1"/>
    <col min="8" max="8" width="21.7109375" customWidth="1"/>
    <col min="9" max="12" width="9.140625" customWidth="1"/>
    <col min="13" max="16384" width="9.140625" hidden="1"/>
  </cols>
  <sheetData>
    <row r="1" spans="3:11" ht="21" x14ac:dyDescent="0.3">
      <c r="F1" s="62"/>
      <c r="G1" s="63" t="s">
        <v>23</v>
      </c>
      <c r="H1" s="64"/>
    </row>
    <row r="2" spans="3:11" x14ac:dyDescent="0.25">
      <c r="F2" s="68" t="s">
        <v>30</v>
      </c>
      <c r="G2" s="68"/>
      <c r="H2" s="68"/>
    </row>
    <row r="3" spans="3:11" ht="32.25" customHeight="1" x14ac:dyDescent="0.25">
      <c r="F3" s="68"/>
      <c r="G3" s="68"/>
      <c r="H3" s="68"/>
    </row>
    <row r="4" spans="3:11" x14ac:dyDescent="0.25">
      <c r="I4" s="2"/>
    </row>
    <row r="5" spans="3:11" x14ac:dyDescent="0.25">
      <c r="F5" s="1"/>
      <c r="H5" s="38" t="s">
        <v>0</v>
      </c>
      <c r="I5" s="2"/>
    </row>
    <row r="6" spans="3:11" x14ac:dyDescent="0.25">
      <c r="F6" s="44" t="s">
        <v>1</v>
      </c>
      <c r="G6" s="43"/>
      <c r="H6" s="65">
        <v>182</v>
      </c>
      <c r="I6" s="3"/>
    </row>
    <row r="7" spans="3:11" x14ac:dyDescent="0.25">
      <c r="F7" s="44" t="s">
        <v>2</v>
      </c>
      <c r="G7" s="44"/>
      <c r="H7" s="66">
        <v>55</v>
      </c>
      <c r="I7" s="2"/>
    </row>
    <row r="8" spans="3:11" x14ac:dyDescent="0.25">
      <c r="F8" s="44" t="s">
        <v>29</v>
      </c>
      <c r="G8" s="43"/>
      <c r="H8" s="4">
        <f>H6-H7</f>
        <v>127</v>
      </c>
      <c r="I8" s="3"/>
    </row>
    <row r="9" spans="3:11" ht="21" x14ac:dyDescent="0.35">
      <c r="D9" s="46" t="s">
        <v>3</v>
      </c>
      <c r="E9" s="45"/>
      <c r="F9" s="3"/>
      <c r="G9" s="2"/>
      <c r="H9" s="2"/>
      <c r="I9" s="2"/>
    </row>
    <row r="10" spans="3:11" ht="42.6" customHeight="1" x14ac:dyDescent="0.25">
      <c r="C10" s="5" t="s">
        <v>4</v>
      </c>
      <c r="D10" s="69" t="s">
        <v>24</v>
      </c>
      <c r="E10" s="69"/>
      <c r="F10" s="69"/>
      <c r="G10" s="69"/>
      <c r="H10" s="47">
        <f>G18</f>
        <v>171.84</v>
      </c>
      <c r="I10" s="48" t="s">
        <v>5</v>
      </c>
      <c r="J10" s="49">
        <f>H6</f>
        <v>182</v>
      </c>
    </row>
    <row r="11" spans="3:11" ht="42.6" customHeight="1" x14ac:dyDescent="0.25">
      <c r="C11" s="5" t="s">
        <v>4</v>
      </c>
      <c r="D11" s="70" t="s">
        <v>25</v>
      </c>
      <c r="E11" s="70"/>
      <c r="F11" s="70"/>
      <c r="G11" s="70"/>
      <c r="H11" s="50">
        <f>G20</f>
        <v>165.49</v>
      </c>
      <c r="I11" s="51" t="s">
        <v>5</v>
      </c>
      <c r="J11" s="52">
        <f>G18</f>
        <v>171.84</v>
      </c>
    </row>
    <row r="12" spans="3:11" ht="42.6" customHeight="1" x14ac:dyDescent="0.25">
      <c r="C12" s="5" t="s">
        <v>4</v>
      </c>
      <c r="D12" s="71" t="s">
        <v>28</v>
      </c>
      <c r="E12" s="71"/>
      <c r="F12" s="71"/>
      <c r="G12" s="71"/>
      <c r="H12" s="53">
        <f>G22</f>
        <v>156.60000000000002</v>
      </c>
      <c r="I12" s="54" t="s">
        <v>5</v>
      </c>
      <c r="J12" s="55">
        <f>G20</f>
        <v>165.49</v>
      </c>
    </row>
    <row r="13" spans="3:11" ht="42.6" customHeight="1" x14ac:dyDescent="0.25">
      <c r="C13" s="5" t="s">
        <v>4</v>
      </c>
      <c r="D13" s="72" t="s">
        <v>26</v>
      </c>
      <c r="E13" s="72"/>
      <c r="F13" s="72"/>
      <c r="G13" s="72"/>
      <c r="H13" s="56">
        <f>G25</f>
        <v>137.55000000000001</v>
      </c>
      <c r="I13" s="57" t="s">
        <v>5</v>
      </c>
      <c r="J13" s="58">
        <f>G22</f>
        <v>156.60000000000002</v>
      </c>
    </row>
    <row r="14" spans="3:11" ht="42.6" customHeight="1" x14ac:dyDescent="0.25">
      <c r="C14" s="5" t="s">
        <v>4</v>
      </c>
      <c r="D14" s="73" t="s">
        <v>27</v>
      </c>
      <c r="E14" s="73"/>
      <c r="F14" s="73"/>
      <c r="G14" s="73"/>
      <c r="H14" s="59">
        <f>G28</f>
        <v>118.5</v>
      </c>
      <c r="I14" s="60" t="s">
        <v>5</v>
      </c>
      <c r="J14" s="61">
        <f>G26</f>
        <v>131.19999999999999</v>
      </c>
    </row>
    <row r="15" spans="3:11" ht="5.25" customHeight="1" x14ac:dyDescent="0.25">
      <c r="F15" s="3"/>
      <c r="G15" s="2"/>
      <c r="H15" s="2"/>
      <c r="I15" s="2"/>
    </row>
    <row r="16" spans="3:11" ht="39" customHeight="1" x14ac:dyDescent="0.25">
      <c r="E16" s="6" t="s">
        <v>6</v>
      </c>
      <c r="F16" s="7" t="s">
        <v>7</v>
      </c>
      <c r="G16" s="8" t="s">
        <v>8</v>
      </c>
      <c r="H16" s="9"/>
      <c r="I16" s="10" t="s">
        <v>9</v>
      </c>
      <c r="K16" s="39"/>
    </row>
    <row r="17" spans="3:12" ht="18" x14ac:dyDescent="0.25">
      <c r="E17" s="11">
        <v>1</v>
      </c>
      <c r="F17" s="12" t="s">
        <v>10</v>
      </c>
      <c r="G17" s="13">
        <f>H6</f>
        <v>182</v>
      </c>
      <c r="H17" s="14"/>
      <c r="I17" s="15">
        <f t="shared" ref="I17:I28" si="0">G17/4</f>
        <v>45.5</v>
      </c>
      <c r="K17" s="40"/>
    </row>
    <row r="18" spans="3:12" ht="18" x14ac:dyDescent="0.25">
      <c r="E18" s="11">
        <v>0.92</v>
      </c>
      <c r="F18" s="12" t="s">
        <v>11</v>
      </c>
      <c r="G18" s="13">
        <f>(H8*0.92)+H7</f>
        <v>171.84</v>
      </c>
      <c r="H18" s="14"/>
      <c r="I18" s="15">
        <f>G18/4</f>
        <v>42.96</v>
      </c>
      <c r="K18" s="40"/>
    </row>
    <row r="19" spans="3:12" ht="18" x14ac:dyDescent="0.25">
      <c r="E19" s="16">
        <v>0.9</v>
      </c>
      <c r="F19" s="17" t="s">
        <v>12</v>
      </c>
      <c r="G19" s="18">
        <f>(H8*0.9)+H7</f>
        <v>169.3</v>
      </c>
      <c r="H19" s="19"/>
      <c r="I19" s="20">
        <f t="shared" si="0"/>
        <v>42.325000000000003</v>
      </c>
      <c r="K19" s="41"/>
    </row>
    <row r="20" spans="3:12" ht="18" x14ac:dyDescent="0.25">
      <c r="E20" s="16">
        <v>0.87</v>
      </c>
      <c r="F20" s="17" t="s">
        <v>13</v>
      </c>
      <c r="G20" s="18">
        <f>(H8*0.87)+H7</f>
        <v>165.49</v>
      </c>
      <c r="H20" s="19"/>
      <c r="I20" s="20">
        <f>G20/4</f>
        <v>41.372500000000002</v>
      </c>
      <c r="K20" s="41"/>
    </row>
    <row r="21" spans="3:12" ht="18" x14ac:dyDescent="0.25">
      <c r="E21" s="21">
        <v>0.85</v>
      </c>
      <c r="F21" s="22" t="s">
        <v>14</v>
      </c>
      <c r="G21" s="23">
        <f>(H8*0.85)+H7</f>
        <v>162.94999999999999</v>
      </c>
      <c r="H21" s="24"/>
      <c r="I21" s="25">
        <f>G21/4</f>
        <v>40.737499999999997</v>
      </c>
      <c r="K21" s="41"/>
    </row>
    <row r="22" spans="3:12" ht="18" x14ac:dyDescent="0.25">
      <c r="E22" s="21">
        <v>0.8</v>
      </c>
      <c r="F22" s="22" t="s">
        <v>15</v>
      </c>
      <c r="G22" s="23">
        <f>(H8*0.8)+H7</f>
        <v>156.60000000000002</v>
      </c>
      <c r="H22" s="24"/>
      <c r="I22" s="25">
        <f t="shared" si="0"/>
        <v>39.150000000000006</v>
      </c>
      <c r="K22" s="41"/>
    </row>
    <row r="23" spans="3:12" ht="18" x14ac:dyDescent="0.25">
      <c r="E23" s="26">
        <v>0.75</v>
      </c>
      <c r="F23" s="27" t="s">
        <v>16</v>
      </c>
      <c r="G23" s="28">
        <f>(H8*0.75)+H7</f>
        <v>150.25</v>
      </c>
      <c r="H23" s="29"/>
      <c r="I23" s="30">
        <f>G23/4</f>
        <v>37.5625</v>
      </c>
      <c r="K23" s="41"/>
    </row>
    <row r="24" spans="3:12" ht="18" x14ac:dyDescent="0.25">
      <c r="E24" s="26">
        <v>0.7</v>
      </c>
      <c r="F24" s="27" t="s">
        <v>17</v>
      </c>
      <c r="G24" s="28">
        <f>(H8*0.7)+H7</f>
        <v>143.89999999999998</v>
      </c>
      <c r="H24" s="29"/>
      <c r="I24" s="30">
        <f t="shared" si="0"/>
        <v>35.974999999999994</v>
      </c>
      <c r="K24" s="42"/>
    </row>
    <row r="25" spans="3:12" ht="18" x14ac:dyDescent="0.25">
      <c r="E25" s="26">
        <v>0.65</v>
      </c>
      <c r="F25" s="27" t="s">
        <v>18</v>
      </c>
      <c r="G25" s="28">
        <f>(H8*0.65)+H7</f>
        <v>137.55000000000001</v>
      </c>
      <c r="H25" s="29"/>
      <c r="I25" s="30">
        <f>G25/4</f>
        <v>34.387500000000003</v>
      </c>
      <c r="K25" s="42"/>
    </row>
    <row r="26" spans="3:12" ht="18" x14ac:dyDescent="0.25">
      <c r="E26" s="31">
        <v>0.6</v>
      </c>
      <c r="F26" s="32" t="s">
        <v>19</v>
      </c>
      <c r="G26" s="33">
        <f>(H8*0.6)+H7</f>
        <v>131.19999999999999</v>
      </c>
      <c r="H26" s="34"/>
      <c r="I26" s="35">
        <f t="shared" si="0"/>
        <v>32.799999999999997</v>
      </c>
      <c r="K26" s="41"/>
    </row>
    <row r="27" spans="3:12" ht="18" x14ac:dyDescent="0.25">
      <c r="E27" s="31">
        <v>0.55000000000000004</v>
      </c>
      <c r="F27" s="32" t="s">
        <v>20</v>
      </c>
      <c r="G27" s="33">
        <f>(H8*0.55)+H7</f>
        <v>124.85000000000001</v>
      </c>
      <c r="H27" s="34"/>
      <c r="I27" s="35">
        <f>G27/4</f>
        <v>31.212500000000002</v>
      </c>
      <c r="K27" s="41"/>
    </row>
    <row r="28" spans="3:12" ht="18" x14ac:dyDescent="0.25">
      <c r="E28" s="31">
        <v>0.5</v>
      </c>
      <c r="F28" s="32" t="s">
        <v>21</v>
      </c>
      <c r="G28" s="33">
        <f>(H8*0.5)+H7</f>
        <v>118.5</v>
      </c>
      <c r="H28" s="34"/>
      <c r="I28" s="35">
        <f t="shared" si="0"/>
        <v>29.625</v>
      </c>
      <c r="K28" s="41"/>
    </row>
    <row r="29" spans="3:12" ht="15" customHeight="1" x14ac:dyDescent="0.25">
      <c r="C29" s="67" t="s">
        <v>22</v>
      </c>
      <c r="D29" s="67"/>
      <c r="E29" s="67"/>
      <c r="F29" s="67"/>
      <c r="G29" s="67"/>
      <c r="H29" s="67"/>
      <c r="I29" s="67"/>
      <c r="J29" s="67"/>
      <c r="K29" s="67"/>
      <c r="L29" s="67"/>
    </row>
    <row r="30" spans="3:12" x14ac:dyDescent="0.25">
      <c r="D30" s="2"/>
      <c r="E30" s="5"/>
      <c r="F30" s="3"/>
      <c r="G30" s="36"/>
      <c r="H30" s="36"/>
    </row>
    <row r="31" spans="3:12" x14ac:dyDescent="0.25">
      <c r="F31" s="37"/>
    </row>
    <row r="32" spans="3:12" hidden="1" x14ac:dyDescent="0.25"/>
    <row r="33" spans="6:6" hidden="1" x14ac:dyDescent="0.25">
      <c r="F33" s="37"/>
    </row>
  </sheetData>
  <sheetProtection algorithmName="SHA-512" hashValue="VmYXbScK8Kv8DhLquB4w9t7zwgUR4JaqukYm6UtOaiyxa70YsfJKJMyUukgmiL/RrMVVGMl92l+CCJGNLJjD8A==" saltValue="XYaboUviPJyQl3PyLa0xQA==" spinCount="100000" sheet="1" objects="1" scenarios="1"/>
  <mergeCells count="7">
    <mergeCell ref="C29:L29"/>
    <mergeCell ref="F2:H3"/>
    <mergeCell ref="D10:G10"/>
    <mergeCell ref="D11:G11"/>
    <mergeCell ref="D12:G12"/>
    <mergeCell ref="D13:G13"/>
    <mergeCell ref="D14:G14"/>
  </mergeCells>
  <hyperlinks>
    <hyperlink ref="C29" r:id="rId1"/>
  </hyperlinks>
  <pageMargins left="0.23622047244094491" right="0.23622047244094491" top="0.15748031496062992" bottom="0.19685039370078741" header="0.31496062992125984" footer="0.31496062992125984"/>
  <pageSetup paperSize="9" scale="85" orientation="landscape" r:id="rId2"/>
  <headerFooter>
    <oddHeader xml:space="preserve">&amp;L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Wesley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Bond</dc:creator>
  <cp:lastModifiedBy>Windows User</cp:lastModifiedBy>
  <cp:lastPrinted>2015-06-25T04:02:06Z</cp:lastPrinted>
  <dcterms:created xsi:type="dcterms:W3CDTF">2015-06-25T03:01:09Z</dcterms:created>
  <dcterms:modified xsi:type="dcterms:W3CDTF">2015-07-01T00:44:19Z</dcterms:modified>
</cp:coreProperties>
</file>